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lta.sm.ee/dhs/webdav/8f0ac351d96250d170ea9c9982c31c05da5ebffc/46902062720/956d392b-8f48-461c-913e-0ca29284c7f8/"/>
    </mc:Choice>
  </mc:AlternateContent>
  <xr:revisionPtr revIDLastSave="0" documentId="13_ncr:40000001_{EABCC219-F464-4DDD-81D3-0A53E8572FC9}" xr6:coauthVersionLast="47" xr6:coauthVersionMax="47" xr10:uidLastSave="{00000000-0000-0000-0000-000000000000}"/>
  <bookViews>
    <workbookView xWindow="0" yWindow="0" windowWidth="19200" windowHeight="10080" xr2:uid="{ACF2C1D6-4A59-47A0-A138-B9CAEC1F9836}"/>
  </bookViews>
  <sheets>
    <sheet name="TAT eelarve" sheetId="1" r:id="rId1"/>
  </sheets>
  <externalReferences>
    <externalReference r:id="rId2"/>
  </externalReferences>
  <definedNames>
    <definedName name="Alkoholi_liigtarvitamise_riskitaseme_alanemine" localSheetId="0">#REF!</definedName>
    <definedName name="Alkoholi_liigtarvitamise_riskitaseme_alanemine">#REF!</definedName>
    <definedName name="Elukohaomavalitsusüksus">[1]SISENDTABEL!$AC$17:$AC$230</definedName>
    <definedName name="ISTE" localSheetId="0">#REF!</definedName>
    <definedName name="ISTE">#REF!</definedName>
    <definedName name="Jah_Ei" localSheetId="0">#REF!</definedName>
    <definedName name="Jah_Ei">#REF!</definedName>
    <definedName name="Tekst6" localSheetId="0">'TAT eelarve'!#REF!</definedName>
    <definedName name="Õppimine_ja_osalemine_kursustel_tegevusega_liitumisel" localSheetId="0">#REF!</definedName>
    <definedName name="Õppimine_ja_osalemine_kursustel_tegevusega_liitumise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H25" i="1"/>
  <c r="H23" i="1" s="1"/>
  <c r="G25" i="1"/>
  <c r="G23" i="1" s="1"/>
  <c r="F25" i="1"/>
  <c r="F23" i="1" s="1"/>
  <c r="E25" i="1"/>
  <c r="E23" i="1" s="1"/>
  <c r="D25" i="1"/>
  <c r="D23" i="1" s="1"/>
  <c r="D24" i="1" s="1"/>
  <c r="E34" i="1" s="1"/>
  <c r="C25" i="1"/>
  <c r="C23" i="1" s="1"/>
  <c r="I23" i="1"/>
  <c r="J22" i="1"/>
  <c r="J21" i="1"/>
  <c r="J20" i="1" s="1"/>
  <c r="I20" i="1"/>
  <c r="H20" i="1"/>
  <c r="G20" i="1"/>
  <c r="F20" i="1"/>
  <c r="E20" i="1"/>
  <c r="D20" i="1"/>
  <c r="C20" i="1"/>
  <c r="J19" i="1"/>
  <c r="J18" i="1"/>
  <c r="J17" i="1" s="1"/>
  <c r="I17" i="1"/>
  <c r="I16" i="1" s="1"/>
  <c r="H17" i="1"/>
  <c r="G17" i="1"/>
  <c r="G16" i="1" s="1"/>
  <c r="F17" i="1"/>
  <c r="E17" i="1"/>
  <c r="D17" i="1"/>
  <c r="C17" i="1"/>
  <c r="C16" i="1" s="1"/>
  <c r="D16" i="1"/>
  <c r="F16" i="1" l="1"/>
  <c r="H16" i="1"/>
  <c r="E16" i="1"/>
  <c r="E24" i="1" s="1"/>
  <c r="G34" i="1" s="1"/>
  <c r="F24" i="1"/>
  <c r="I34" i="1" s="1"/>
  <c r="I37" i="1" s="1"/>
  <c r="J37" i="1" s="1"/>
  <c r="J16" i="1"/>
  <c r="C24" i="1"/>
  <c r="J23" i="1"/>
  <c r="E36" i="1"/>
  <c r="E37" i="1"/>
  <c r="F37" i="1" s="1"/>
  <c r="G24" i="1"/>
  <c r="K34" i="1" s="1"/>
  <c r="H24" i="1"/>
  <c r="M34" i="1" s="1"/>
  <c r="I24" i="1"/>
  <c r="O34" i="1" s="1"/>
  <c r="J25" i="1"/>
  <c r="G36" i="1" l="1"/>
  <c r="G37" i="1"/>
  <c r="H37" i="1" s="1"/>
  <c r="I36" i="1"/>
  <c r="I35" i="1" s="1"/>
  <c r="J35" i="1" s="1"/>
  <c r="M36" i="1"/>
  <c r="M37" i="1"/>
  <c r="N37" i="1" s="1"/>
  <c r="O36" i="1"/>
  <c r="O37" i="1"/>
  <c r="P37" i="1" s="1"/>
  <c r="K37" i="1"/>
  <c r="L37" i="1" s="1"/>
  <c r="K36" i="1"/>
  <c r="K35" i="1" s="1"/>
  <c r="L35" i="1" s="1"/>
  <c r="E35" i="1"/>
  <c r="F35" i="1" s="1"/>
  <c r="J24" i="1"/>
  <c r="C34" i="1"/>
  <c r="G35" i="1" l="1"/>
  <c r="H35" i="1" s="1"/>
  <c r="C36" i="1"/>
  <c r="Q34" i="1"/>
  <c r="C37" i="1"/>
  <c r="Q37" i="1" s="1"/>
  <c r="C27" i="1"/>
  <c r="C26" i="1" s="1"/>
  <c r="D26" i="1" s="1"/>
  <c r="E26" i="1" s="1"/>
  <c r="F26" i="1" s="1"/>
  <c r="G26" i="1" s="1"/>
  <c r="H26" i="1" s="1"/>
  <c r="I26" i="1" s="1"/>
  <c r="O35" i="1"/>
  <c r="P35" i="1" s="1"/>
  <c r="M35" i="1"/>
  <c r="N35" i="1" s="1"/>
  <c r="C35" i="1" l="1"/>
  <c r="Q36" i="1"/>
  <c r="D35" i="1" l="1"/>
  <c r="Q35" i="1"/>
</calcChain>
</file>

<file path=xl/sharedStrings.xml><?xml version="1.0" encoding="utf-8"?>
<sst xmlns="http://schemas.openxmlformats.org/spreadsheetml/2006/main" count="67" uniqueCount="48">
  <si>
    <t>Lisa</t>
  </si>
  <si>
    <t>TAT abikõlblikkuse periood: 01.03.2022–31.03.2028</t>
  </si>
  <si>
    <t>TAT nimi: Sotsiaalkaitse ja pikaajalise hoolduse kättesaadavus</t>
  </si>
  <si>
    <t>TAT elluviija: Sotsiaalkindlustusamet</t>
  </si>
  <si>
    <t>Rea nr</t>
  </si>
  <si>
    <t>Kulukoht</t>
  </si>
  <si>
    <t>Aasta</t>
  </si>
  <si>
    <t>Abikõlblik kulu (tegelik)</t>
  </si>
  <si>
    <t>Abikõlblik kulu
(tegelik)</t>
  </si>
  <si>
    <t>Abikõlblik kulu  (tegelik)</t>
  </si>
  <si>
    <t xml:space="preserve">Abikõlblik kulu </t>
  </si>
  <si>
    <t>Kokku</t>
  </si>
  <si>
    <t>1</t>
  </si>
  <si>
    <t>TAT otsesed kulud</t>
  </si>
  <si>
    <t>1.1</t>
  </si>
  <si>
    <t>Kaitstud töötamise teenuse väljaarendamine ja osutamine</t>
  </si>
  <si>
    <t>1.1.1</t>
  </si>
  <si>
    <t>Otsene personalikulu</t>
  </si>
  <si>
    <t>1.1.2</t>
  </si>
  <si>
    <t>1.2</t>
  </si>
  <si>
    <t>Integreeritud, isikukeskse ja paindliku erihoolekandeteenuste süsteemi katsetamine</t>
  </si>
  <si>
    <t>1.2.1</t>
  </si>
  <si>
    <t>1.2.2</t>
  </si>
  <si>
    <t>Teenuse piloteerimine ja arendamine</t>
  </si>
  <si>
    <t>2</t>
  </si>
  <si>
    <t>Kaudsed kulud</t>
  </si>
  <si>
    <t>3</t>
  </si>
  <si>
    <t>Kokku (rida 1 + rida 2)</t>
  </si>
  <si>
    <t>4</t>
  </si>
  <si>
    <t>Otsesed personalikulud kokku</t>
  </si>
  <si>
    <t>5</t>
  </si>
  <si>
    <t>Jaotamata eelarve</t>
  </si>
  <si>
    <t>6</t>
  </si>
  <si>
    <t>Eelarve kokku (2022–2028)</t>
  </si>
  <si>
    <t>TAT finantsplaan</t>
  </si>
  <si>
    <t>Finantsallikate jaotus</t>
  </si>
  <si>
    <t>Summa</t>
  </si>
  <si>
    <t>Osakaal (%)</t>
  </si>
  <si>
    <t xml:space="preserve">Kokku </t>
  </si>
  <si>
    <t>TAT eelarve kokku aastate kaupa (rida 2 + rida 3)</t>
  </si>
  <si>
    <t>Toetus kokku (rida 2.1 + rida 2.2)</t>
  </si>
  <si>
    <t>2.1</t>
  </si>
  <si>
    <t>sh ESF+i osalus (kuni 70%)</t>
  </si>
  <si>
    <t>2.2</t>
  </si>
  <si>
    <t>sh riiklik kaasfinantseering</t>
  </si>
  <si>
    <t xml:space="preserve">Omafinantseering </t>
  </si>
  <si>
    <t>(Muudetud sõnastuses)</t>
  </si>
  <si>
    <t>Sotsiaalkaitseministri 18. septembri 2022. a käskkirjaga nr 118 „Sotsiaalkaitse ja pikaajalise hoolduse kättesaadavus“ kinnitatud toetuse andmise tingimuste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</si>
</sst>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_-* #,##0\ _€_-;\-* #,##0\ _€_-;_-* &quot;-&quot;??\ _€_-;_-@_-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0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B0F0"/>
      <name val="Arial"/>
      <family val="2"/>
      <charset val="186"/>
    </font>
    <font>
      <sz val="10"/>
      <color rgb="FF00B0F0"/>
      <name val="Arial"/>
      <family val="2"/>
      <charset val="186"/>
    </font>
    <font>
      <b/>
      <i/>
      <sz val="10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0"/>
      <color rgb="FF00B050"/>
      <name val="Arial"/>
      <family val="2"/>
      <charset val="186"/>
    </font>
    <font>
      <sz val="10"/>
      <color rgb="FF00B050"/>
      <name val="Arial"/>
      <family val="2"/>
      <charset val="186"/>
    </font>
    <font>
      <sz val="10"/>
      <color rgb="FF00B0F0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  <charset val="186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Down">
        <bgColor theme="0" tint="-4.9989318521683403E-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/>
  </cellStyleXfs>
  <cellXfs count="138">
    <xf numFmtId="0" fontId="0" fillId="0" borderId="0" xfId="0"/>
    <xf numFmtId="0" fontId="1" fillId="0" borderId="0" xfId="1"/>
    <xf numFmtId="0" fontId="1" fillId="0" borderId="0" xfId="1" applyAlignment="1">
      <alignment wrapText="1"/>
    </xf>
    <xf numFmtId="3" fontId="1" fillId="0" borderId="0" xfId="1" applyNumberFormat="1" applyAlignment="1">
      <alignment horizontal="right"/>
    </xf>
    <xf numFmtId="3" fontId="2" fillId="0" borderId="0" xfId="1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0" fontId="3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1" applyFont="1" applyAlignment="1">
      <alignment wrapText="1"/>
    </xf>
    <xf numFmtId="0" fontId="1" fillId="0" borderId="0" xfId="1" applyAlignment="1">
      <alignment horizontal="left"/>
    </xf>
    <xf numFmtId="0" fontId="1" fillId="0" borderId="0" xfId="1" applyAlignment="1">
      <alignment vertical="top"/>
    </xf>
    <xf numFmtId="0" fontId="2" fillId="0" borderId="0" xfId="1" applyFont="1"/>
    <xf numFmtId="3" fontId="5" fillId="0" borderId="0" xfId="1" applyNumberFormat="1" applyFont="1" applyAlignment="1">
      <alignment horizontal="right"/>
    </xf>
    <xf numFmtId="0" fontId="6" fillId="0" borderId="1" xfId="2" applyNumberFormat="1" applyFont="1" applyFill="1" applyBorder="1" applyAlignment="1">
      <alignment horizontal="center"/>
    </xf>
    <xf numFmtId="0" fontId="6" fillId="0" borderId="2" xfId="2" applyNumberFormat="1" applyFont="1" applyBorder="1" applyAlignment="1">
      <alignment horizontal="center"/>
    </xf>
    <xf numFmtId="0" fontId="6" fillId="0" borderId="1" xfId="2" applyNumberFormat="1" applyFont="1" applyBorder="1" applyAlignment="1">
      <alignment horizontal="center"/>
    </xf>
    <xf numFmtId="0" fontId="3" fillId="0" borderId="0" xfId="2" applyNumberFormat="1" applyFont="1" applyFill="1" applyBorder="1" applyAlignment="1">
      <alignment horizontal="center"/>
    </xf>
    <xf numFmtId="0" fontId="7" fillId="0" borderId="0" xfId="2" applyNumberFormat="1" applyFont="1" applyFill="1" applyBorder="1" applyAlignment="1">
      <alignment horizontal="center"/>
    </xf>
    <xf numFmtId="0" fontId="3" fillId="0" borderId="0" xfId="1" applyFont="1"/>
    <xf numFmtId="3" fontId="6" fillId="0" borderId="3" xfId="1" applyNumberFormat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/>
    </xf>
    <xf numFmtId="3" fontId="3" fillId="0" borderId="0" xfId="1" applyNumberFormat="1" applyFont="1" applyAlignment="1">
      <alignment horizontal="center" vertical="top" wrapText="1"/>
    </xf>
    <xf numFmtId="0" fontId="3" fillId="0" borderId="0" xfId="1" applyFont="1" applyAlignment="1">
      <alignment horizontal="center" vertical="top" wrapText="1"/>
    </xf>
    <xf numFmtId="0" fontId="7" fillId="0" borderId="0" xfId="1" applyFont="1" applyAlignment="1">
      <alignment horizontal="center" vertical="top" wrapText="1"/>
    </xf>
    <xf numFmtId="0" fontId="1" fillId="0" borderId="1" xfId="1" applyBorder="1" applyAlignment="1">
      <alignment horizontal="center" vertical="top"/>
    </xf>
    <xf numFmtId="3" fontId="5" fillId="0" borderId="1" xfId="1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5" fillId="0" borderId="1" xfId="1" applyFont="1" applyBorder="1" applyAlignment="1">
      <alignment horizontal="center" vertical="top"/>
    </xf>
    <xf numFmtId="0" fontId="1" fillId="0" borderId="1" xfId="1" applyBorder="1" applyAlignment="1">
      <alignment horizontal="center"/>
    </xf>
    <xf numFmtId="3" fontId="1" fillId="0" borderId="0" xfId="1" applyNumberFormat="1" applyAlignment="1">
      <alignment horizontal="center" vertical="top" wrapText="1"/>
    </xf>
    <xf numFmtId="0" fontId="4" fillId="0" borderId="0" xfId="0" applyFont="1" applyAlignment="1">
      <alignment horizontal="center"/>
    </xf>
    <xf numFmtId="0" fontId="1" fillId="0" borderId="0" xfId="1" applyAlignment="1">
      <alignment horizontal="center" vertical="top"/>
    </xf>
    <xf numFmtId="0" fontId="8" fillId="0" borderId="0" xfId="1" applyFont="1" applyAlignment="1">
      <alignment horizontal="center" vertical="top"/>
    </xf>
    <xf numFmtId="49" fontId="3" fillId="2" borderId="1" xfId="1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4" fontId="6" fillId="0" borderId="3" xfId="1" applyNumberFormat="1" applyFont="1" applyBorder="1" applyAlignment="1">
      <alignment vertical="center"/>
    </xf>
    <xf numFmtId="4" fontId="6" fillId="2" borderId="5" xfId="1" applyNumberFormat="1" applyFont="1" applyFill="1" applyBorder="1" applyAlignment="1">
      <alignment vertical="center"/>
    </xf>
    <xf numFmtId="4" fontId="6" fillId="2" borderId="1" xfId="1" applyNumberFormat="1" applyFont="1" applyFill="1" applyBorder="1" applyAlignment="1">
      <alignment vertical="center"/>
    </xf>
    <xf numFmtId="4" fontId="3" fillId="0" borderId="0" xfId="1" applyNumberFormat="1" applyFont="1" applyAlignment="1">
      <alignment vertical="center"/>
    </xf>
    <xf numFmtId="4" fontId="7" fillId="0" borderId="0" xfId="1" applyNumberFormat="1" applyFont="1" applyAlignment="1">
      <alignment vertical="center"/>
    </xf>
    <xf numFmtId="0" fontId="1" fillId="0" borderId="0" xfId="1" applyAlignment="1">
      <alignment vertical="center"/>
    </xf>
    <xf numFmtId="49" fontId="3" fillId="2" borderId="6" xfId="1" applyNumberFormat="1" applyFont="1" applyFill="1" applyBorder="1" applyAlignment="1">
      <alignment vertical="center"/>
    </xf>
    <xf numFmtId="0" fontId="3" fillId="2" borderId="6" xfId="0" applyFont="1" applyFill="1" applyBorder="1" applyAlignment="1">
      <alignment vertical="top" wrapText="1"/>
    </xf>
    <xf numFmtId="4" fontId="6" fillId="0" borderId="1" xfId="1" applyNumberFormat="1" applyFont="1" applyBorder="1" applyAlignment="1">
      <alignment vertical="center"/>
    </xf>
    <xf numFmtId="4" fontId="6" fillId="2" borderId="2" xfId="1" applyNumberFormat="1" applyFont="1" applyFill="1" applyBorder="1" applyAlignment="1">
      <alignment vertical="center"/>
    </xf>
    <xf numFmtId="4" fontId="6" fillId="0" borderId="0" xfId="1" applyNumberFormat="1" applyFont="1" applyAlignment="1">
      <alignment vertical="center"/>
    </xf>
    <xf numFmtId="49" fontId="1" fillId="0" borderId="1" xfId="1" applyNumberForma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" fontId="5" fillId="0" borderId="1" xfId="1" applyNumberFormat="1" applyFont="1" applyBorder="1" applyAlignment="1">
      <alignment vertical="center"/>
    </xf>
    <xf numFmtId="4" fontId="1" fillId="0" borderId="1" xfId="1" applyNumberFormat="1" applyBorder="1" applyAlignment="1">
      <alignment vertical="center"/>
    </xf>
    <xf numFmtId="4" fontId="5" fillId="0" borderId="2" xfId="1" applyNumberFormat="1" applyFont="1" applyBorder="1" applyAlignment="1">
      <alignment vertical="center"/>
    </xf>
    <xf numFmtId="4" fontId="1" fillId="0" borderId="0" xfId="1" applyNumberFormat="1" applyAlignment="1">
      <alignment vertical="center"/>
    </xf>
    <xf numFmtId="4" fontId="8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4" fontId="5" fillId="0" borderId="0" xfId="1" applyNumberFormat="1" applyFont="1" applyAlignment="1">
      <alignment vertical="center"/>
    </xf>
    <xf numFmtId="0" fontId="9" fillId="0" borderId="0" xfId="1" applyFont="1" applyAlignment="1">
      <alignment vertical="center"/>
    </xf>
    <xf numFmtId="49" fontId="3" fillId="0" borderId="1" xfId="1" applyNumberFormat="1" applyFont="1" applyBorder="1" applyAlignment="1">
      <alignment vertical="center"/>
    </xf>
    <xf numFmtId="0" fontId="10" fillId="0" borderId="1" xfId="0" applyFont="1" applyBorder="1" applyAlignment="1">
      <alignment wrapText="1"/>
    </xf>
    <xf numFmtId="4" fontId="6" fillId="0" borderId="2" xfId="1" applyNumberFormat="1" applyFont="1" applyBorder="1" applyAlignment="1">
      <alignment vertical="center"/>
    </xf>
    <xf numFmtId="4" fontId="11" fillId="0" borderId="0" xfId="1" applyNumberFormat="1" applyFont="1" applyAlignment="1">
      <alignment vertical="center"/>
    </xf>
    <xf numFmtId="0" fontId="1" fillId="0" borderId="1" xfId="1" applyBorder="1" applyAlignment="1">
      <alignment vertical="center"/>
    </xf>
    <xf numFmtId="49" fontId="1" fillId="0" borderId="6" xfId="1" applyNumberFormat="1" applyBorder="1" applyAlignment="1">
      <alignment vertical="center"/>
    </xf>
    <xf numFmtId="0" fontId="1" fillId="0" borderId="6" xfId="1" applyBorder="1" applyAlignment="1">
      <alignment vertical="center" wrapText="1"/>
    </xf>
    <xf numFmtId="4" fontId="5" fillId="0" borderId="6" xfId="1" applyNumberFormat="1" applyFont="1" applyBorder="1" applyAlignment="1">
      <alignment vertical="center"/>
    </xf>
    <xf numFmtId="0" fontId="1" fillId="0" borderId="0" xfId="1" applyAlignment="1">
      <alignment vertical="center" wrapText="1"/>
    </xf>
    <xf numFmtId="4" fontId="12" fillId="0" borderId="0" xfId="1" applyNumberFormat="1" applyFont="1" applyAlignment="1">
      <alignment vertical="center"/>
    </xf>
    <xf numFmtId="0" fontId="1" fillId="0" borderId="1" xfId="1" applyBorder="1" applyAlignment="1">
      <alignment vertical="center" wrapText="1"/>
    </xf>
    <xf numFmtId="4" fontId="13" fillId="0" borderId="0" xfId="0" applyNumberFormat="1" applyFont="1"/>
    <xf numFmtId="0" fontId="3" fillId="0" borderId="1" xfId="1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2" borderId="1" xfId="1" applyFont="1" applyFill="1" applyBorder="1" applyAlignment="1">
      <alignment vertical="center" wrapText="1"/>
    </xf>
    <xf numFmtId="0" fontId="15" fillId="2" borderId="0" xfId="1" applyFont="1" applyFill="1" applyAlignment="1">
      <alignment vertical="center"/>
    </xf>
    <xf numFmtId="0" fontId="3" fillId="0" borderId="2" xfId="1" applyFont="1" applyBorder="1" applyAlignment="1">
      <alignment vertical="center" wrapText="1"/>
    </xf>
    <xf numFmtId="4" fontId="1" fillId="3" borderId="1" xfId="1" applyNumberFormat="1" applyFill="1" applyBorder="1" applyAlignment="1">
      <alignment vertical="center"/>
    </xf>
    <xf numFmtId="49" fontId="3" fillId="0" borderId="0" xfId="1" applyNumberFormat="1" applyFont="1" applyAlignment="1">
      <alignment vertical="center"/>
    </xf>
    <xf numFmtId="0" fontId="3" fillId="0" borderId="2" xfId="1" applyFont="1" applyBorder="1" applyAlignment="1">
      <alignment vertical="top" wrapText="1"/>
    </xf>
    <xf numFmtId="4" fontId="3" fillId="0" borderId="2" xfId="1" applyNumberFormat="1" applyFont="1" applyBorder="1" applyAlignment="1">
      <alignment vertical="center"/>
    </xf>
    <xf numFmtId="0" fontId="16" fillId="0" borderId="0" xfId="0" applyFont="1"/>
    <xf numFmtId="0" fontId="3" fillId="0" borderId="0" xfId="1" applyFont="1" applyAlignment="1">
      <alignment vertical="top" wrapText="1"/>
    </xf>
    <xf numFmtId="3" fontId="3" fillId="0" borderId="0" xfId="1" applyNumberFormat="1" applyFont="1" applyAlignment="1">
      <alignment vertical="center"/>
    </xf>
    <xf numFmtId="3" fontId="1" fillId="0" borderId="0" xfId="1" applyNumberFormat="1" applyAlignment="1">
      <alignment vertical="center"/>
    </xf>
    <xf numFmtId="3" fontId="1" fillId="0" borderId="0" xfId="1" applyNumberFormat="1" applyAlignment="1">
      <alignment vertical="top"/>
    </xf>
    <xf numFmtId="49" fontId="3" fillId="0" borderId="0" xfId="1" applyNumberFormat="1" applyFont="1" applyAlignment="1">
      <alignment horizontal="left" vertical="top"/>
    </xf>
    <xf numFmtId="0" fontId="3" fillId="0" borderId="0" xfId="1" applyFont="1" applyAlignment="1">
      <alignment wrapText="1"/>
    </xf>
    <xf numFmtId="165" fontId="3" fillId="0" borderId="0" xfId="1" applyNumberFormat="1" applyFont="1" applyAlignment="1">
      <alignment vertical="center"/>
    </xf>
    <xf numFmtId="0" fontId="1" fillId="0" borderId="0" xfId="1" applyAlignment="1">
      <alignment horizontal="left" vertical="top"/>
    </xf>
    <xf numFmtId="0" fontId="3" fillId="0" borderId="1" xfId="1" applyFont="1" applyBorder="1" applyAlignment="1">
      <alignment horizontal="center" vertical="top" wrapText="1"/>
    </xf>
    <xf numFmtId="3" fontId="1" fillId="0" borderId="0" xfId="1" applyNumberFormat="1" applyAlignment="1">
      <alignment horizontal="center" vertical="top"/>
    </xf>
    <xf numFmtId="0" fontId="3" fillId="0" borderId="0" xfId="1" applyFont="1" applyAlignment="1">
      <alignment vertical="top"/>
    </xf>
    <xf numFmtId="0" fontId="3" fillId="0" borderId="1" xfId="1" applyFont="1" applyBorder="1" applyAlignment="1">
      <alignment horizontal="left" vertical="top"/>
    </xf>
    <xf numFmtId="0" fontId="3" fillId="0" borderId="1" xfId="1" applyFont="1" applyBorder="1" applyAlignment="1">
      <alignment vertical="top" wrapText="1" shrinkToFit="1"/>
    </xf>
    <xf numFmtId="4" fontId="3" fillId="2" borderId="1" xfId="1" applyNumberFormat="1" applyFont="1" applyFill="1" applyBorder="1" applyAlignment="1">
      <alignment vertical="top"/>
    </xf>
    <xf numFmtId="4" fontId="3" fillId="3" borderId="1" xfId="1" applyNumberFormat="1" applyFont="1" applyFill="1" applyBorder="1" applyAlignment="1">
      <alignment vertical="top"/>
    </xf>
    <xf numFmtId="4" fontId="3" fillId="0" borderId="1" xfId="1" applyNumberFormat="1" applyFont="1" applyBorder="1" applyAlignment="1">
      <alignment vertical="top"/>
    </xf>
    <xf numFmtId="4" fontId="3" fillId="0" borderId="0" xfId="1" applyNumberFormat="1" applyFont="1" applyAlignment="1">
      <alignment vertical="top"/>
    </xf>
    <xf numFmtId="4" fontId="1" fillId="0" borderId="0" xfId="1" applyNumberFormat="1" applyAlignment="1">
      <alignment vertical="top"/>
    </xf>
    <xf numFmtId="0" fontId="3" fillId="0" borderId="1" xfId="1" applyFont="1" applyBorder="1" applyAlignment="1">
      <alignment vertical="top" wrapText="1"/>
    </xf>
    <xf numFmtId="3" fontId="3" fillId="0" borderId="1" xfId="1" applyNumberFormat="1" applyFont="1" applyBorder="1" applyAlignment="1">
      <alignment vertical="top"/>
    </xf>
    <xf numFmtId="4" fontId="3" fillId="0" borderId="0" xfId="1" applyNumberFormat="1" applyFont="1"/>
    <xf numFmtId="3" fontId="3" fillId="0" borderId="0" xfId="1" applyNumberFormat="1" applyFont="1" applyAlignment="1">
      <alignment vertical="top"/>
    </xf>
    <xf numFmtId="49" fontId="1" fillId="0" borderId="1" xfId="1" applyNumberFormat="1" applyBorder="1" applyAlignment="1">
      <alignment horizontal="left" vertical="top"/>
    </xf>
    <xf numFmtId="0" fontId="1" fillId="0" borderId="1" xfId="1" applyBorder="1" applyAlignment="1">
      <alignment vertical="top" wrapText="1" shrinkToFit="1"/>
    </xf>
    <xf numFmtId="4" fontId="1" fillId="2" borderId="1" xfId="1" applyNumberFormat="1" applyFill="1" applyBorder="1" applyAlignment="1">
      <alignment vertical="top"/>
    </xf>
    <xf numFmtId="3" fontId="1" fillId="0" borderId="1" xfId="1" applyNumberFormat="1" applyBorder="1" applyAlignment="1">
      <alignment vertical="top"/>
    </xf>
    <xf numFmtId="4" fontId="1" fillId="0" borderId="1" xfId="1" applyNumberFormat="1" applyBorder="1" applyAlignment="1">
      <alignment vertical="top"/>
    </xf>
    <xf numFmtId="0" fontId="1" fillId="2" borderId="1" xfId="0" applyFont="1" applyFill="1" applyBorder="1" applyAlignment="1">
      <alignment horizontal="left" vertical="top" wrapText="1"/>
    </xf>
    <xf numFmtId="3" fontId="1" fillId="0" borderId="1" xfId="1" applyNumberFormat="1" applyBorder="1" applyAlignment="1">
      <alignment horizontal="right" vertical="center"/>
    </xf>
    <xf numFmtId="3" fontId="3" fillId="0" borderId="1" xfId="1" applyNumberFormat="1" applyFont="1" applyBorder="1" applyAlignment="1">
      <alignment horizontal="right" vertical="center"/>
    </xf>
    <xf numFmtId="0" fontId="3" fillId="0" borderId="0" xfId="1" applyFont="1" applyAlignment="1">
      <alignment horizontal="left" vertical="top"/>
    </xf>
    <xf numFmtId="3" fontId="3" fillId="0" borderId="0" xfId="1" applyNumberFormat="1" applyFont="1" applyAlignment="1">
      <alignment horizontal="right" vertical="center"/>
    </xf>
    <xf numFmtId="4" fontId="1" fillId="0" borderId="0" xfId="1" applyNumberFormat="1" applyAlignment="1">
      <alignment horizontal="right"/>
    </xf>
    <xf numFmtId="4" fontId="2" fillId="0" borderId="0" xfId="1" applyNumberFormat="1" applyFont="1"/>
    <xf numFmtId="4" fontId="6" fillId="0" borderId="0" xfId="1" applyNumberFormat="1" applyFont="1" applyAlignment="1">
      <alignment horizontal="right"/>
    </xf>
    <xf numFmtId="4" fontId="1" fillId="0" borderId="0" xfId="1" applyNumberFormat="1" applyAlignment="1">
      <alignment horizontal="right" vertical="center"/>
    </xf>
    <xf numFmtId="4" fontId="3" fillId="0" borderId="0" xfId="1" applyNumberFormat="1" applyFont="1" applyAlignment="1">
      <alignment horizontal="right" vertical="center"/>
    </xf>
    <xf numFmtId="4" fontId="5" fillId="0" borderId="0" xfId="1" applyNumberFormat="1" applyFont="1" applyAlignment="1">
      <alignment horizontal="right" vertical="center"/>
    </xf>
    <xf numFmtId="4" fontId="14" fillId="0" borderId="0" xfId="1" applyNumberFormat="1" applyFont="1"/>
    <xf numFmtId="4" fontId="5" fillId="0" borderId="1" xfId="3" applyNumberFormat="1" applyBorder="1"/>
    <xf numFmtId="4" fontId="5" fillId="0" borderId="7" xfId="1" applyNumberFormat="1" applyFont="1" applyBorder="1" applyAlignment="1">
      <alignment vertical="center"/>
    </xf>
    <xf numFmtId="4" fontId="5" fillId="0" borderId="1" xfId="0" applyNumberFormat="1" applyFont="1" applyBorder="1"/>
    <xf numFmtId="0" fontId="3" fillId="0" borderId="2" xfId="2" applyNumberFormat="1" applyFont="1" applyFill="1" applyBorder="1" applyAlignment="1">
      <alignment horizontal="center" vertical="top"/>
    </xf>
    <xf numFmtId="0" fontId="3" fillId="0" borderId="9" xfId="2" applyNumberFormat="1" applyFont="1" applyFill="1" applyBorder="1" applyAlignment="1">
      <alignment horizontal="center" vertical="top"/>
    </xf>
    <xf numFmtId="0" fontId="3" fillId="0" borderId="1" xfId="2" applyNumberFormat="1" applyFont="1" applyBorder="1" applyAlignment="1">
      <alignment horizontal="center" vertical="top"/>
    </xf>
    <xf numFmtId="4" fontId="1" fillId="3" borderId="2" xfId="1" applyNumberFormat="1" applyFill="1" applyBorder="1" applyAlignment="1">
      <alignment horizontal="center" vertical="center"/>
    </xf>
    <xf numFmtId="4" fontId="1" fillId="3" borderId="8" xfId="1" applyNumberFormat="1" applyFill="1" applyBorder="1" applyAlignment="1">
      <alignment horizontal="center" vertical="center"/>
    </xf>
    <xf numFmtId="4" fontId="1" fillId="3" borderId="9" xfId="1" applyNumberFormat="1" applyFill="1" applyBorder="1" applyAlignment="1">
      <alignment horizontal="center" vertical="center"/>
    </xf>
    <xf numFmtId="0" fontId="3" fillId="0" borderId="2" xfId="2" applyNumberFormat="1" applyFont="1" applyBorder="1" applyAlignment="1">
      <alignment horizontal="center" vertical="top"/>
    </xf>
    <xf numFmtId="0" fontId="3" fillId="0" borderId="9" xfId="2" applyNumberFormat="1" applyFont="1" applyBorder="1" applyAlignment="1">
      <alignment horizontal="center" vertical="top"/>
    </xf>
    <xf numFmtId="3" fontId="1" fillId="0" borderId="0" xfId="1" applyNumberFormat="1" applyAlignment="1">
      <alignment horizontal="right"/>
    </xf>
    <xf numFmtId="0" fontId="1" fillId="0" borderId="4" xfId="1" applyBorder="1" applyAlignment="1">
      <alignment horizontal="center" wrapText="1"/>
    </xf>
    <xf numFmtId="3" fontId="1" fillId="0" borderId="0" xfId="1" applyNumberFormat="1" applyAlignment="1">
      <alignment horizontal="right" wrapText="1"/>
    </xf>
    <xf numFmtId="0" fontId="4" fillId="0" borderId="0" xfId="0" applyFont="1" applyAlignment="1">
      <alignment horizontal="right" vertical="center"/>
    </xf>
    <xf numFmtId="49" fontId="3" fillId="0" borderId="1" xfId="1" applyNumberFormat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3" fontId="6" fillId="0" borderId="1" xfId="1" applyNumberFormat="1" applyFont="1" applyBorder="1" applyAlignment="1">
      <alignment horizontal="center"/>
    </xf>
  </cellXfs>
  <cellStyles count="4">
    <cellStyle name="Koma 2" xfId="2" xr:uid="{B958642B-28F8-4C23-ABB6-BAC1C771F8EA}"/>
    <cellStyle name="Normaallaad" xfId="0" builtinId="0"/>
    <cellStyle name="Normaallaad 2" xfId="1" xr:uid="{5238E6C2-6ED3-4D3A-A23C-D3CB303728EB}"/>
    <cellStyle name="Normaallaad 3 2" xfId="3" xr:uid="{DA778C4B-6FBE-4A4C-A23B-CD01B97401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tsiaalministeerium.ee\dfs\ESF%20(Terry,%20Regina,%20Andres)\2014%20+%20(Terry%20ja%20Andres)\TAT-T&#246;&#246;turul%20osalemist%20toetavad%20hoolekandeteenused%20(Terry)\TAT-tegevused\seire%20teemad\kinnitatud%20seire%20vormid\Seire_vorm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F"/>
      <sheetName val="ANDMED"/>
      <sheetName val="SISENDTABEL"/>
      <sheetName val="LAIENDATUD_SISENDTABEL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99B12-A84F-4EA7-A384-70337AD28B06}">
  <sheetPr>
    <pageSetUpPr fitToPage="1"/>
  </sheetPr>
  <dimension ref="A1:BH45"/>
  <sheetViews>
    <sheetView tabSelected="1" zoomScaleNormal="100" zoomScalePageLayoutView="73" workbookViewId="0">
      <selection activeCell="G2" sqref="G2:I4"/>
    </sheetView>
  </sheetViews>
  <sheetFormatPr defaultColWidth="9.453125" defaultRowHeight="12.5" x14ac:dyDescent="0.25"/>
  <cols>
    <col min="1" max="1" width="7.54296875" style="1" customWidth="1"/>
    <col min="2" max="2" width="34" style="2" customWidth="1"/>
    <col min="3" max="8" width="13.7265625" style="3" bestFit="1" customWidth="1"/>
    <col min="9" max="9" width="13.54296875" style="3" customWidth="1"/>
    <col min="10" max="10" width="14.453125" style="3" customWidth="1"/>
    <col min="11" max="11" width="13.26953125" style="4" customWidth="1"/>
    <col min="12" max="12" width="14.81640625" style="3" customWidth="1"/>
    <col min="13" max="13" width="12.1796875" style="3" customWidth="1"/>
    <col min="14" max="14" width="10.7265625" style="3" customWidth="1"/>
    <col min="15" max="15" width="12.7265625" style="3" customWidth="1"/>
    <col min="16" max="16" width="10.7265625" style="3" bestFit="1" customWidth="1"/>
    <col min="17" max="17" width="16.453125" style="3" customWidth="1"/>
    <col min="18" max="18" width="5" style="3" customWidth="1"/>
    <col min="19" max="19" width="14.453125" style="3" customWidth="1"/>
    <col min="20" max="20" width="21.453125" style="3" customWidth="1"/>
    <col min="21" max="23" width="13.54296875" style="3" customWidth="1"/>
    <col min="24" max="24" width="14" style="1" customWidth="1"/>
    <col min="25" max="25" width="9" style="1" customWidth="1"/>
    <col min="26" max="26" width="15.54296875" style="1" customWidth="1"/>
    <col min="27" max="16384" width="9.453125" style="1"/>
  </cols>
  <sheetData>
    <row r="1" spans="1:60" x14ac:dyDescent="0.25">
      <c r="G1" s="131"/>
      <c r="H1" s="131"/>
      <c r="I1" s="131"/>
    </row>
    <row r="2" spans="1:60" ht="22.5" customHeight="1" x14ac:dyDescent="0.25">
      <c r="G2" s="133" t="s">
        <v>47</v>
      </c>
      <c r="H2" s="133"/>
      <c r="I2" s="133"/>
    </row>
    <row r="3" spans="1:60" ht="13.15" customHeight="1" x14ac:dyDescent="0.3">
      <c r="C3" s="5"/>
      <c r="D3" s="5"/>
      <c r="F3" s="6"/>
      <c r="G3" s="133"/>
      <c r="H3" s="133"/>
      <c r="I3" s="133"/>
      <c r="T3" s="1"/>
      <c r="U3" s="6"/>
      <c r="V3" s="6"/>
      <c r="W3" s="6"/>
    </row>
    <row r="4" spans="1:60" ht="27.65" customHeight="1" x14ac:dyDescent="0.3">
      <c r="A4" s="7"/>
      <c r="C4" s="5"/>
      <c r="D4" s="5"/>
      <c r="G4" s="133"/>
      <c r="H4" s="133"/>
      <c r="I4" s="133"/>
      <c r="T4" s="1"/>
    </row>
    <row r="5" spans="1:60" ht="13" x14ac:dyDescent="0.3">
      <c r="A5" s="7"/>
      <c r="I5" s="3" t="s">
        <v>0</v>
      </c>
      <c r="T5" s="1"/>
    </row>
    <row r="6" spans="1:60" ht="13" x14ac:dyDescent="0.3">
      <c r="A6" s="7"/>
      <c r="I6" s="3" t="s">
        <v>46</v>
      </c>
      <c r="T6" s="1"/>
    </row>
    <row r="7" spans="1:60" ht="14.65" customHeight="1" x14ac:dyDescent="0.3">
      <c r="A7" s="7"/>
      <c r="G7" s="134"/>
      <c r="H7" s="134"/>
      <c r="I7" s="134"/>
      <c r="T7" s="1"/>
    </row>
    <row r="8" spans="1:60" x14ac:dyDescent="0.25">
      <c r="A8" s="8" t="s">
        <v>1</v>
      </c>
      <c r="B8" s="9"/>
      <c r="C8" s="1"/>
      <c r="T8" s="1"/>
    </row>
    <row r="9" spans="1:60" x14ac:dyDescent="0.25">
      <c r="A9" s="10" t="s">
        <v>2</v>
      </c>
      <c r="C9" s="1"/>
      <c r="T9" s="1"/>
    </row>
    <row r="10" spans="1:60" x14ac:dyDescent="0.25">
      <c r="A10" s="11" t="s">
        <v>3</v>
      </c>
      <c r="C10" s="1"/>
      <c r="D10" s="1"/>
      <c r="E10" s="1"/>
      <c r="F10" s="1"/>
      <c r="G10" s="1"/>
      <c r="H10" s="1"/>
      <c r="I10" s="1"/>
      <c r="J10" s="1"/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60" x14ac:dyDescent="0.25">
      <c r="A11" s="10"/>
      <c r="C11" s="13"/>
      <c r="D11" s="13"/>
      <c r="E11" s="13"/>
      <c r="F11" s="13"/>
      <c r="G11" s="13"/>
      <c r="H11" s="13"/>
      <c r="I11" s="13"/>
      <c r="J11" s="1"/>
      <c r="K11" s="12"/>
    </row>
    <row r="12" spans="1:60" ht="15" customHeight="1" x14ac:dyDescent="0.3">
      <c r="A12" s="135" t="s">
        <v>4</v>
      </c>
      <c r="B12" s="136" t="s">
        <v>5</v>
      </c>
      <c r="C12" s="137" t="s">
        <v>6</v>
      </c>
      <c r="D12" s="137"/>
      <c r="E12" s="137"/>
      <c r="F12" s="137"/>
      <c r="G12" s="137"/>
      <c r="H12" s="137"/>
      <c r="I12" s="137"/>
      <c r="J12" s="1"/>
      <c r="K12" s="12"/>
      <c r="L12" s="1"/>
      <c r="M12" s="1"/>
      <c r="N12" s="1"/>
      <c r="O12" s="1"/>
      <c r="P12" s="1"/>
      <c r="Q12" s="1"/>
      <c r="R12" s="1"/>
      <c r="S12" s="1"/>
    </row>
    <row r="13" spans="1:60" s="19" customFormat="1" ht="13" x14ac:dyDescent="0.3">
      <c r="A13" s="135"/>
      <c r="B13" s="136"/>
      <c r="C13" s="14">
        <v>2022</v>
      </c>
      <c r="D13" s="14">
        <v>2023</v>
      </c>
      <c r="E13" s="14">
        <v>2024</v>
      </c>
      <c r="F13" s="14">
        <v>2025</v>
      </c>
      <c r="G13" s="15">
        <v>2026</v>
      </c>
      <c r="H13" s="15">
        <v>2027</v>
      </c>
      <c r="I13" s="16">
        <v>2028</v>
      </c>
      <c r="J13" s="13"/>
      <c r="K13" s="1"/>
      <c r="L13" s="12"/>
      <c r="M13" s="12"/>
      <c r="N13" s="12"/>
      <c r="O13" s="17"/>
      <c r="P13" s="17"/>
      <c r="Q13" s="17"/>
      <c r="R13" s="18"/>
      <c r="S13" s="18"/>
      <c r="T13" s="18"/>
    </row>
    <row r="14" spans="1:60" s="19" customFormat="1" ht="27" customHeight="1" x14ac:dyDescent="0.3">
      <c r="A14" s="135"/>
      <c r="B14" s="136"/>
      <c r="C14" s="20" t="s">
        <v>7</v>
      </c>
      <c r="D14" s="20" t="s">
        <v>7</v>
      </c>
      <c r="E14" s="21" t="s">
        <v>8</v>
      </c>
      <c r="F14" s="21" t="s">
        <v>9</v>
      </c>
      <c r="G14" s="22" t="s">
        <v>10</v>
      </c>
      <c r="H14" s="21" t="s">
        <v>10</v>
      </c>
      <c r="I14" s="21" t="s">
        <v>10</v>
      </c>
      <c r="J14" s="23" t="s">
        <v>11</v>
      </c>
      <c r="K14" s="132"/>
      <c r="L14" s="12"/>
      <c r="M14" s="12"/>
      <c r="N14" s="12"/>
      <c r="O14" s="24"/>
      <c r="P14" s="24"/>
      <c r="Q14" s="25"/>
      <c r="R14" s="26"/>
      <c r="S14" s="26"/>
      <c r="T14" s="26"/>
    </row>
    <row r="15" spans="1:60" s="34" customFormat="1" ht="13" x14ac:dyDescent="0.3">
      <c r="A15" s="27">
        <v>1</v>
      </c>
      <c r="B15" s="27">
        <v>2</v>
      </c>
      <c r="C15" s="28">
        <v>3</v>
      </c>
      <c r="D15" s="29">
        <v>4</v>
      </c>
      <c r="E15" s="30">
        <v>5</v>
      </c>
      <c r="F15" s="28">
        <v>6</v>
      </c>
      <c r="G15" s="29">
        <v>7</v>
      </c>
      <c r="H15" s="30">
        <v>8</v>
      </c>
      <c r="I15" s="30">
        <v>8</v>
      </c>
      <c r="J15" s="31">
        <v>9</v>
      </c>
      <c r="K15" s="132"/>
      <c r="L15" s="12"/>
      <c r="M15" s="12"/>
      <c r="N15" s="12"/>
      <c r="O15" s="32"/>
      <c r="P15" s="33"/>
      <c r="R15" s="35"/>
      <c r="S15" s="35"/>
      <c r="T15" s="35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</row>
    <row r="16" spans="1:60" s="43" customFormat="1" ht="13.5" customHeight="1" x14ac:dyDescent="0.3">
      <c r="A16" s="36" t="s">
        <v>12</v>
      </c>
      <c r="B16" s="37" t="s">
        <v>13</v>
      </c>
      <c r="C16" s="38">
        <f t="shared" ref="C16:J16" si="0">C17+C20</f>
        <v>1603160.41</v>
      </c>
      <c r="D16" s="38">
        <f t="shared" si="0"/>
        <v>4925807.42</v>
      </c>
      <c r="E16" s="38">
        <f t="shared" si="0"/>
        <v>4416041.49</v>
      </c>
      <c r="F16" s="38">
        <f t="shared" si="0"/>
        <v>4093379.43</v>
      </c>
      <c r="G16" s="39">
        <f t="shared" si="0"/>
        <v>4340123.8499999996</v>
      </c>
      <c r="H16" s="40">
        <f t="shared" si="0"/>
        <v>2981088.3</v>
      </c>
      <c r="I16" s="40">
        <f t="shared" si="0"/>
        <v>62775.35</v>
      </c>
      <c r="J16" s="40">
        <f t="shared" si="0"/>
        <v>22422376.25</v>
      </c>
      <c r="K16" s="113"/>
      <c r="L16" s="114"/>
      <c r="M16" s="12"/>
      <c r="N16" s="12"/>
      <c r="O16" s="41"/>
      <c r="P16" s="41"/>
      <c r="Q16" s="41"/>
      <c r="R16" s="42"/>
      <c r="S16" s="42"/>
      <c r="T16" s="42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</row>
    <row r="17" spans="1:60" s="43" customFormat="1" ht="26" x14ac:dyDescent="0.3">
      <c r="A17" s="44" t="s">
        <v>14</v>
      </c>
      <c r="B17" s="45" t="s">
        <v>15</v>
      </c>
      <c r="C17" s="46">
        <f t="shared" ref="C17:J17" si="1">C18+C19</f>
        <v>1603160.41</v>
      </c>
      <c r="D17" s="46">
        <f t="shared" si="1"/>
        <v>1269654.7400000002</v>
      </c>
      <c r="E17" s="46">
        <f t="shared" si="1"/>
        <v>9967.16</v>
      </c>
      <c r="F17" s="46">
        <f t="shared" si="1"/>
        <v>0</v>
      </c>
      <c r="G17" s="47">
        <f t="shared" si="1"/>
        <v>0</v>
      </c>
      <c r="H17" s="40">
        <f t="shared" si="1"/>
        <v>0</v>
      </c>
      <c r="I17" s="40">
        <f t="shared" si="1"/>
        <v>0</v>
      </c>
      <c r="J17" s="40">
        <f t="shared" si="1"/>
        <v>2882782.3099999996</v>
      </c>
      <c r="K17" s="113"/>
      <c r="L17" s="114"/>
      <c r="M17" s="48"/>
      <c r="N17" s="48"/>
      <c r="O17" s="41"/>
      <c r="P17" s="41"/>
      <c r="Q17" s="41"/>
      <c r="R17" s="42"/>
      <c r="S17" s="42"/>
      <c r="T17" s="42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</row>
    <row r="18" spans="1:60" s="56" customFormat="1" ht="25.4" customHeight="1" x14ac:dyDescent="0.3">
      <c r="A18" s="49" t="s">
        <v>16</v>
      </c>
      <c r="B18" s="50" t="s">
        <v>17</v>
      </c>
      <c r="C18" s="51">
        <v>73634.44</v>
      </c>
      <c r="D18" s="52">
        <v>92220.62</v>
      </c>
      <c r="E18" s="51">
        <v>9949.68</v>
      </c>
      <c r="F18" s="51">
        <v>0</v>
      </c>
      <c r="G18" s="53">
        <v>0</v>
      </c>
      <c r="H18" s="51">
        <v>0</v>
      </c>
      <c r="I18" s="51">
        <v>0</v>
      </c>
      <c r="J18" s="52">
        <f>SUM(C18:I18)</f>
        <v>175804.74</v>
      </c>
      <c r="K18" s="113"/>
      <c r="L18" s="114"/>
      <c r="M18" s="54"/>
      <c r="N18" s="54"/>
      <c r="O18" s="54"/>
      <c r="P18" s="48"/>
      <c r="Q18" s="54"/>
      <c r="R18" s="55"/>
      <c r="S18" s="55"/>
      <c r="T18" s="55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</row>
    <row r="19" spans="1:60" s="58" customFormat="1" ht="25" x14ac:dyDescent="0.3">
      <c r="A19" s="49" t="s">
        <v>18</v>
      </c>
      <c r="B19" s="50" t="s">
        <v>15</v>
      </c>
      <c r="C19" s="51">
        <v>1529525.97</v>
      </c>
      <c r="D19" s="51">
        <v>1177434.1200000001</v>
      </c>
      <c r="E19" s="51">
        <v>17.48</v>
      </c>
      <c r="F19" s="51">
        <v>0</v>
      </c>
      <c r="G19" s="53">
        <v>0</v>
      </c>
      <c r="H19" s="51">
        <v>0</v>
      </c>
      <c r="I19" s="51">
        <v>0</v>
      </c>
      <c r="J19" s="52">
        <f>SUM(C19:I19)</f>
        <v>2706977.57</v>
      </c>
      <c r="K19" s="113"/>
      <c r="L19" s="114"/>
      <c r="M19" s="54"/>
      <c r="N19" s="54"/>
      <c r="O19" s="54"/>
      <c r="P19" s="57"/>
      <c r="Q19" s="54"/>
      <c r="R19" s="55"/>
      <c r="S19" s="55"/>
      <c r="T19" s="55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</row>
    <row r="20" spans="1:60" s="63" customFormat="1" ht="39" x14ac:dyDescent="0.3">
      <c r="A20" s="59" t="s">
        <v>19</v>
      </c>
      <c r="B20" s="60" t="s">
        <v>20</v>
      </c>
      <c r="C20" s="46">
        <f t="shared" ref="C20:J20" si="2">SUM(C21:C22)</f>
        <v>0</v>
      </c>
      <c r="D20" s="46">
        <f t="shared" si="2"/>
        <v>3656152.6799999997</v>
      </c>
      <c r="E20" s="46">
        <f t="shared" si="2"/>
        <v>4406074.33</v>
      </c>
      <c r="F20" s="46">
        <f t="shared" si="2"/>
        <v>4093379.43</v>
      </c>
      <c r="G20" s="61">
        <f t="shared" si="2"/>
        <v>4340123.8499999996</v>
      </c>
      <c r="H20" s="46">
        <f t="shared" si="2"/>
        <v>2981088.3</v>
      </c>
      <c r="I20" s="46">
        <f t="shared" si="2"/>
        <v>62775.35</v>
      </c>
      <c r="J20" s="46">
        <f t="shared" si="2"/>
        <v>19539593.940000001</v>
      </c>
      <c r="K20" s="115"/>
      <c r="L20" s="114"/>
      <c r="M20" s="12"/>
      <c r="N20" s="12"/>
      <c r="O20" s="41"/>
      <c r="P20" s="62"/>
      <c r="Q20" s="62"/>
      <c r="R20" s="42"/>
      <c r="S20" s="42"/>
      <c r="T20" s="42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</row>
    <row r="21" spans="1:60" s="43" customFormat="1" ht="13" x14ac:dyDescent="0.3">
      <c r="A21" s="64" t="s">
        <v>21</v>
      </c>
      <c r="B21" s="65" t="s">
        <v>17</v>
      </c>
      <c r="C21" s="66">
        <v>0</v>
      </c>
      <c r="D21" s="66">
        <v>166787.13</v>
      </c>
      <c r="E21" s="66">
        <v>157722.88</v>
      </c>
      <c r="F21" s="120">
        <v>183219.90000000002</v>
      </c>
      <c r="G21" s="121">
        <v>209126.68</v>
      </c>
      <c r="H21" s="51">
        <v>144378.56</v>
      </c>
      <c r="I21" s="122">
        <v>28765.33</v>
      </c>
      <c r="J21" s="52">
        <f>SUM(C21:I21)</f>
        <v>890000.4800000001</v>
      </c>
      <c r="K21" s="116"/>
      <c r="L21" s="114"/>
      <c r="M21" s="67"/>
      <c r="N21" s="67"/>
      <c r="O21" s="54"/>
      <c r="P21" s="68"/>
      <c r="Q21" s="68"/>
      <c r="R21" s="55"/>
      <c r="S21" s="55"/>
      <c r="T21" s="55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</row>
    <row r="22" spans="1:60" s="43" customFormat="1" ht="13" x14ac:dyDescent="0.3">
      <c r="A22" s="49" t="s">
        <v>22</v>
      </c>
      <c r="B22" s="69" t="s">
        <v>23</v>
      </c>
      <c r="C22" s="51">
        <v>0</v>
      </c>
      <c r="D22" s="51">
        <v>3489365.55</v>
      </c>
      <c r="E22" s="51">
        <v>4248351.45</v>
      </c>
      <c r="F22" s="120">
        <v>3910159.5300000003</v>
      </c>
      <c r="G22" s="122">
        <v>4130997.17</v>
      </c>
      <c r="H22" s="122">
        <v>2836709.7399999998</v>
      </c>
      <c r="I22" s="122">
        <v>34010.019999999997</v>
      </c>
      <c r="J22" s="52">
        <f>SUM(C22:I22)</f>
        <v>18649593.460000001</v>
      </c>
      <c r="K22" s="116"/>
      <c r="L22" s="114"/>
      <c r="M22" s="67"/>
      <c r="N22" s="67"/>
      <c r="O22" s="54"/>
      <c r="P22" s="68"/>
      <c r="Q22" s="68"/>
      <c r="R22" s="70"/>
      <c r="S22" s="70"/>
      <c r="T22" s="70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</row>
    <row r="23" spans="1:60" s="56" customFormat="1" ht="14.25" customHeight="1" x14ac:dyDescent="0.3">
      <c r="A23" s="59" t="s">
        <v>24</v>
      </c>
      <c r="B23" s="71" t="s">
        <v>25</v>
      </c>
      <c r="C23" s="46">
        <f t="shared" ref="C23:I23" si="3">C25*0.15</f>
        <v>11045.165999999999</v>
      </c>
      <c r="D23" s="46">
        <f t="shared" si="3"/>
        <v>38851.162499999999</v>
      </c>
      <c r="E23" s="46">
        <f t="shared" si="3"/>
        <v>25150.883999999998</v>
      </c>
      <c r="F23" s="46">
        <f t="shared" si="3"/>
        <v>27482.985000000004</v>
      </c>
      <c r="G23" s="61">
        <f t="shared" si="3"/>
        <v>31369.001999999997</v>
      </c>
      <c r="H23" s="46">
        <f t="shared" si="3"/>
        <v>21656.784</v>
      </c>
      <c r="I23" s="46">
        <f t="shared" si="3"/>
        <v>4314.7995000000001</v>
      </c>
      <c r="J23" s="46">
        <f>SUM(C23:I23)</f>
        <v>159870.78299999997</v>
      </c>
      <c r="K23" s="117"/>
      <c r="L23" s="114"/>
      <c r="M23" s="72"/>
      <c r="N23" s="72"/>
      <c r="O23" s="41"/>
      <c r="P23" s="41"/>
      <c r="Q23" s="41"/>
      <c r="R23" s="42"/>
      <c r="S23" s="42"/>
      <c r="T23" s="42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</row>
    <row r="24" spans="1:60" s="74" customFormat="1" ht="13" x14ac:dyDescent="0.3">
      <c r="A24" s="36" t="s">
        <v>26</v>
      </c>
      <c r="B24" s="73" t="s">
        <v>27</v>
      </c>
      <c r="C24" s="46">
        <f t="shared" ref="C24:I24" si="4">C23+C16</f>
        <v>1614205.5759999999</v>
      </c>
      <c r="D24" s="46">
        <f t="shared" si="4"/>
        <v>4964658.5824999996</v>
      </c>
      <c r="E24" s="46">
        <f t="shared" si="4"/>
        <v>4441192.3739999998</v>
      </c>
      <c r="F24" s="46">
        <f>F23+F16</f>
        <v>4120862.415</v>
      </c>
      <c r="G24" s="61">
        <f t="shared" si="4"/>
        <v>4371492.852</v>
      </c>
      <c r="H24" s="46">
        <f t="shared" si="4"/>
        <v>3002745.0839999998</v>
      </c>
      <c r="I24" s="46">
        <f t="shared" si="4"/>
        <v>67090.1495</v>
      </c>
      <c r="J24" s="46">
        <f>SUM(C24:I24)</f>
        <v>22582247.032999996</v>
      </c>
      <c r="K24" s="118"/>
      <c r="L24" s="119"/>
      <c r="M24" s="72"/>
      <c r="N24" s="72"/>
      <c r="O24" s="41"/>
      <c r="P24" s="41"/>
      <c r="Q24" s="41"/>
      <c r="R24" s="41"/>
      <c r="S24" s="41"/>
      <c r="T24" s="41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</row>
    <row r="25" spans="1:60" s="56" customFormat="1" ht="13" x14ac:dyDescent="0.3">
      <c r="A25" s="59" t="s">
        <v>28</v>
      </c>
      <c r="B25" s="75" t="s">
        <v>29</v>
      </c>
      <c r="C25" s="46">
        <f t="shared" ref="C25:I25" si="5">C18+C21</f>
        <v>73634.44</v>
      </c>
      <c r="D25" s="46">
        <f t="shared" si="5"/>
        <v>259007.75</v>
      </c>
      <c r="E25" s="46">
        <f t="shared" si="5"/>
        <v>167672.56</v>
      </c>
      <c r="F25" s="46">
        <f t="shared" si="5"/>
        <v>183219.90000000002</v>
      </c>
      <c r="G25" s="61">
        <f t="shared" si="5"/>
        <v>209126.68</v>
      </c>
      <c r="H25" s="46">
        <f t="shared" si="5"/>
        <v>144378.56</v>
      </c>
      <c r="I25" s="46">
        <f t="shared" si="5"/>
        <v>28765.33</v>
      </c>
      <c r="J25" s="46">
        <f>SUM(C25:I25)</f>
        <v>1065805.2200000002</v>
      </c>
      <c r="K25" s="117"/>
      <c r="L25" s="114"/>
      <c r="M25" s="72"/>
      <c r="N25" s="72"/>
      <c r="O25" s="41"/>
      <c r="P25" s="41"/>
      <c r="Q25" s="41"/>
      <c r="R25" s="41"/>
      <c r="S25" s="41"/>
      <c r="T25" s="41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</row>
    <row r="26" spans="1:60" s="56" customFormat="1" ht="13" x14ac:dyDescent="0.3">
      <c r="A26" s="59" t="s">
        <v>30</v>
      </c>
      <c r="B26" s="75" t="s">
        <v>31</v>
      </c>
      <c r="C26" s="46">
        <f>SUM(C27-C24)</f>
        <v>20968041.456999995</v>
      </c>
      <c r="D26" s="46">
        <f t="shared" ref="D26:I26" si="6">SUM(C26-D24)</f>
        <v>16003382.874499995</v>
      </c>
      <c r="E26" s="46">
        <f t="shared" si="6"/>
        <v>11562190.500499995</v>
      </c>
      <c r="F26" s="46">
        <f t="shared" si="6"/>
        <v>7441328.0854999954</v>
      </c>
      <c r="G26" s="61">
        <f t="shared" si="6"/>
        <v>3069835.2334999954</v>
      </c>
      <c r="H26" s="61">
        <f t="shared" si="6"/>
        <v>67090.149499995634</v>
      </c>
      <c r="I26" s="61">
        <f t="shared" si="6"/>
        <v>-4.3655745685100555E-9</v>
      </c>
      <c r="J26" s="76"/>
      <c r="K26" s="77"/>
      <c r="L26" s="72"/>
      <c r="M26" s="72"/>
      <c r="N26" s="72"/>
      <c r="O26" s="41"/>
      <c r="P26" s="41"/>
      <c r="Q26" s="41"/>
      <c r="R26" s="42"/>
      <c r="S26" s="42"/>
      <c r="T26" s="42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</row>
    <row r="27" spans="1:60" s="43" customFormat="1" ht="14.25" customHeight="1" x14ac:dyDescent="0.35">
      <c r="A27" s="59" t="s">
        <v>32</v>
      </c>
      <c r="B27" s="78" t="s">
        <v>33</v>
      </c>
      <c r="C27" s="79">
        <f>J24</f>
        <v>22582247.032999996</v>
      </c>
      <c r="D27" s="126"/>
      <c r="E27" s="127"/>
      <c r="F27" s="127"/>
      <c r="G27" s="127"/>
      <c r="H27" s="127"/>
      <c r="I27" s="128"/>
      <c r="J27" s="77"/>
      <c r="K27" s="80"/>
      <c r="L27" s="41"/>
      <c r="M27" s="41"/>
      <c r="N27" s="41"/>
      <c r="O27" s="54"/>
      <c r="P27" s="54"/>
      <c r="Q27" s="54"/>
      <c r="R27" s="54"/>
      <c r="S27" s="54"/>
      <c r="T27" s="3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</row>
    <row r="28" spans="1:60" s="43" customFormat="1" ht="14.25" customHeight="1" x14ac:dyDescent="0.3">
      <c r="A28" s="77"/>
      <c r="B28" s="81"/>
      <c r="C28" s="82"/>
      <c r="D28" s="83"/>
      <c r="E28" s="83"/>
      <c r="I28" s="54"/>
      <c r="J28" s="54"/>
      <c r="K28" s="54"/>
      <c r="L28" s="56"/>
      <c r="M28" s="56"/>
      <c r="N28" s="56"/>
      <c r="O28" s="54"/>
      <c r="P28" s="54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</row>
    <row r="29" spans="1:60" ht="13" x14ac:dyDescent="0.3">
      <c r="B29" s="1"/>
      <c r="C29" s="84"/>
      <c r="D29" s="84"/>
      <c r="E29" s="84"/>
      <c r="F29" s="1"/>
      <c r="G29" s="1"/>
      <c r="H29" s="1"/>
      <c r="I29" s="54"/>
      <c r="J29" s="54"/>
      <c r="K29" s="54"/>
      <c r="L29" s="54"/>
      <c r="M29" s="54"/>
      <c r="N29" s="54"/>
      <c r="O29" s="1"/>
      <c r="P29" s="1"/>
      <c r="Q29" s="1"/>
      <c r="R29" s="19"/>
      <c r="S29" s="34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</row>
    <row r="30" spans="1:60" ht="13" x14ac:dyDescent="0.3">
      <c r="A30" s="85" t="s">
        <v>34</v>
      </c>
      <c r="B30" s="86"/>
      <c r="L30" s="54"/>
      <c r="M30" s="54"/>
      <c r="N30" s="54"/>
      <c r="S30" s="87"/>
      <c r="T30" s="34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</row>
    <row r="31" spans="1:60" ht="24" customHeight="1" x14ac:dyDescent="0.3">
      <c r="A31" s="10"/>
      <c r="S31" s="82"/>
      <c r="T31" s="87"/>
      <c r="V31" s="1"/>
      <c r="W31" s="1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</row>
    <row r="32" spans="1:60" s="34" customFormat="1" ht="13.4" customHeight="1" x14ac:dyDescent="0.3">
      <c r="A32" s="88"/>
      <c r="B32" s="89" t="s">
        <v>6</v>
      </c>
      <c r="C32" s="129">
        <v>2022</v>
      </c>
      <c r="D32" s="130"/>
      <c r="E32" s="129">
        <v>2023</v>
      </c>
      <c r="F32" s="130"/>
      <c r="G32" s="123">
        <v>2024</v>
      </c>
      <c r="H32" s="124"/>
      <c r="I32" s="123">
        <v>2025</v>
      </c>
      <c r="J32" s="124"/>
      <c r="K32" s="123">
        <v>2026</v>
      </c>
      <c r="L32" s="124"/>
      <c r="M32" s="123">
        <v>2027</v>
      </c>
      <c r="N32" s="124"/>
      <c r="O32" s="123">
        <v>2028</v>
      </c>
      <c r="P32" s="124"/>
      <c r="Q32" s="125"/>
      <c r="R32" s="125"/>
      <c r="S32" s="19"/>
      <c r="T32" s="82"/>
      <c r="V32" s="90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</row>
    <row r="33" spans="1:58" s="34" customFormat="1" ht="12.75" customHeight="1" x14ac:dyDescent="0.3">
      <c r="A33" s="89" t="s">
        <v>4</v>
      </c>
      <c r="B33" s="89" t="s">
        <v>35</v>
      </c>
      <c r="C33" s="89" t="s">
        <v>36</v>
      </c>
      <c r="D33" s="89" t="s">
        <v>37</v>
      </c>
      <c r="E33" s="89" t="s">
        <v>36</v>
      </c>
      <c r="F33" s="89" t="s">
        <v>37</v>
      </c>
      <c r="G33" s="89" t="s">
        <v>36</v>
      </c>
      <c r="H33" s="89" t="s">
        <v>37</v>
      </c>
      <c r="I33" s="89" t="s">
        <v>36</v>
      </c>
      <c r="J33" s="89" t="s">
        <v>37</v>
      </c>
      <c r="K33" s="89" t="s">
        <v>36</v>
      </c>
      <c r="L33" s="89" t="s">
        <v>37</v>
      </c>
      <c r="M33" s="89" t="s">
        <v>36</v>
      </c>
      <c r="N33" s="89" t="s">
        <v>37</v>
      </c>
      <c r="O33" s="89" t="s">
        <v>36</v>
      </c>
      <c r="P33" s="89" t="s">
        <v>37</v>
      </c>
      <c r="Q33" s="89" t="s">
        <v>38</v>
      </c>
      <c r="R33" s="89"/>
      <c r="S33" s="19"/>
      <c r="T33" s="19"/>
      <c r="U33" s="91"/>
      <c r="V33" s="91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</row>
    <row r="34" spans="1:58" s="11" customFormat="1" ht="14.25" customHeight="1" x14ac:dyDescent="0.3">
      <c r="A34" s="92">
        <v>1</v>
      </c>
      <c r="B34" s="93" t="s">
        <v>39</v>
      </c>
      <c r="C34" s="94">
        <f>C24</f>
        <v>1614205.5759999999</v>
      </c>
      <c r="D34" s="95"/>
      <c r="E34" s="94">
        <f>D24</f>
        <v>4964658.5824999996</v>
      </c>
      <c r="F34" s="95"/>
      <c r="G34" s="96">
        <f>E24</f>
        <v>4441192.3739999998</v>
      </c>
      <c r="H34" s="95"/>
      <c r="I34" s="96">
        <f>F24</f>
        <v>4120862.415</v>
      </c>
      <c r="J34" s="95"/>
      <c r="K34" s="96">
        <f>G24</f>
        <v>4371492.852</v>
      </c>
      <c r="L34" s="95"/>
      <c r="M34" s="96">
        <f>H24</f>
        <v>3002745.0839999998</v>
      </c>
      <c r="N34" s="95"/>
      <c r="O34" s="96">
        <f>I24</f>
        <v>67090.1495</v>
      </c>
      <c r="P34" s="95"/>
      <c r="Q34" s="96">
        <f>SUM(C34,E34,G34,I34,K34,M34,O34)</f>
        <v>22582247.032999996</v>
      </c>
      <c r="R34" s="95"/>
      <c r="S34" s="19"/>
      <c r="T34" s="19"/>
      <c r="U34" s="97"/>
      <c r="V34" s="98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</row>
    <row r="35" spans="1:58" s="11" customFormat="1" ht="14.25" customHeight="1" x14ac:dyDescent="0.3">
      <c r="A35" s="92">
        <v>2</v>
      </c>
      <c r="B35" s="99" t="s">
        <v>40</v>
      </c>
      <c r="C35" s="94">
        <f>C36+C37</f>
        <v>1614205.5759999999</v>
      </c>
      <c r="D35" s="100">
        <f>C35/C34*100</f>
        <v>100</v>
      </c>
      <c r="E35" s="94">
        <f>E36+E37</f>
        <v>4964658.5824999996</v>
      </c>
      <c r="F35" s="100">
        <f>E35/E34*100</f>
        <v>100</v>
      </c>
      <c r="G35" s="94">
        <f>G36+G37</f>
        <v>4441192.3739999998</v>
      </c>
      <c r="H35" s="100">
        <f>G35/G34*100</f>
        <v>100</v>
      </c>
      <c r="I35" s="96">
        <f>I36+I37</f>
        <v>4120862.415</v>
      </c>
      <c r="J35" s="100">
        <f>I35/I34*100</f>
        <v>100</v>
      </c>
      <c r="K35" s="96">
        <f>K36+K37</f>
        <v>4371492.852</v>
      </c>
      <c r="L35" s="100">
        <f>K35/K34*100</f>
        <v>100</v>
      </c>
      <c r="M35" s="96">
        <f>M36+M37</f>
        <v>3002745.0839999998</v>
      </c>
      <c r="N35" s="100">
        <f>M35/M34*100</f>
        <v>100</v>
      </c>
      <c r="O35" s="96">
        <f>O36+O37</f>
        <v>67090.1495</v>
      </c>
      <c r="P35" s="100">
        <f>O35/O34*100</f>
        <v>100</v>
      </c>
      <c r="Q35" s="96">
        <f>SUM(C35,E35,G35,I35,K35,M35,O35)</f>
        <v>22582247.032999996</v>
      </c>
      <c r="R35" s="100">
        <v>100</v>
      </c>
      <c r="S35" s="98"/>
      <c r="T35" s="101"/>
      <c r="U35" s="97"/>
      <c r="V35" s="102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</row>
    <row r="36" spans="1:58" s="11" customFormat="1" ht="13.5" customHeight="1" x14ac:dyDescent="0.3">
      <c r="A36" s="103" t="s">
        <v>41</v>
      </c>
      <c r="B36" s="104" t="s">
        <v>42</v>
      </c>
      <c r="C36" s="105">
        <f>C34*70/100</f>
        <v>1129943.9031999998</v>
      </c>
      <c r="D36" s="106">
        <v>70</v>
      </c>
      <c r="E36" s="105">
        <f>E34*70/100</f>
        <v>3475261.0077499999</v>
      </c>
      <c r="F36" s="106">
        <v>70</v>
      </c>
      <c r="G36" s="105">
        <f>G34*70/100</f>
        <v>3108834.6617999999</v>
      </c>
      <c r="H36" s="106">
        <v>70</v>
      </c>
      <c r="I36" s="107">
        <f>I34*70/100</f>
        <v>2884603.6905</v>
      </c>
      <c r="J36" s="106">
        <v>70</v>
      </c>
      <c r="K36" s="107">
        <f>K34*70/100</f>
        <v>3060044.9964000001</v>
      </c>
      <c r="L36" s="106">
        <v>70</v>
      </c>
      <c r="M36" s="107">
        <f>M34*70/100</f>
        <v>2101921.5587999998</v>
      </c>
      <c r="N36" s="106">
        <v>70</v>
      </c>
      <c r="O36" s="107">
        <f>O34*70/100</f>
        <v>46963.104650000001</v>
      </c>
      <c r="P36" s="106">
        <v>70</v>
      </c>
      <c r="Q36" s="96">
        <f>SUM(C36,E36,G36,I36,K36,M36,O36)</f>
        <v>15807572.9231</v>
      </c>
      <c r="R36" s="106">
        <v>70</v>
      </c>
      <c r="S36" s="98"/>
      <c r="T36" s="101"/>
      <c r="U36" s="97"/>
      <c r="V36" s="84"/>
    </row>
    <row r="37" spans="1:58" s="11" customFormat="1" ht="15" customHeight="1" x14ac:dyDescent="0.3">
      <c r="A37" s="103" t="s">
        <v>43</v>
      </c>
      <c r="B37" s="108" t="s">
        <v>44</v>
      </c>
      <c r="C37" s="105">
        <f>C34*30/100</f>
        <v>484261.67279999994</v>
      </c>
      <c r="D37" s="109">
        <v>30</v>
      </c>
      <c r="E37" s="105">
        <f>E34*30/100</f>
        <v>1489397.5747499999</v>
      </c>
      <c r="F37" s="106">
        <f>E37/E34*100</f>
        <v>30</v>
      </c>
      <c r="G37" s="105">
        <f>G34*30/100</f>
        <v>1332357.7122</v>
      </c>
      <c r="H37" s="106">
        <f>G37/G34*100</f>
        <v>30</v>
      </c>
      <c r="I37" s="107">
        <f>I34*30/100</f>
        <v>1236258.7245</v>
      </c>
      <c r="J37" s="106">
        <f>I37/I34*100</f>
        <v>30</v>
      </c>
      <c r="K37" s="107">
        <f>K34*30/100</f>
        <v>1311447.8556000001</v>
      </c>
      <c r="L37" s="106">
        <f>K37/K34*100</f>
        <v>30.000000000000004</v>
      </c>
      <c r="M37" s="107">
        <f>M34*30/100</f>
        <v>900823.52519999992</v>
      </c>
      <c r="N37" s="106">
        <f>M37/M34*100</f>
        <v>30</v>
      </c>
      <c r="O37" s="107">
        <f>O34*30/100</f>
        <v>20127.044849999998</v>
      </c>
      <c r="P37" s="106">
        <f>O37/O34*100</f>
        <v>30</v>
      </c>
      <c r="Q37" s="96">
        <f>SUM(C37,E37,G37,I37,K37,M37,O37)</f>
        <v>6774674.1099000005</v>
      </c>
      <c r="R37" s="106">
        <v>30</v>
      </c>
      <c r="S37" s="98"/>
      <c r="T37" s="101"/>
      <c r="U37" s="97"/>
      <c r="V37" s="84"/>
    </row>
    <row r="38" spans="1:58" s="11" customFormat="1" ht="18" customHeight="1" x14ac:dyDescent="0.3">
      <c r="A38" s="92">
        <v>3</v>
      </c>
      <c r="B38" s="99" t="s">
        <v>45</v>
      </c>
      <c r="C38" s="100">
        <v>0</v>
      </c>
      <c r="D38" s="110">
        <v>0</v>
      </c>
      <c r="E38" s="100">
        <v>0</v>
      </c>
      <c r="F38" s="100">
        <v>0</v>
      </c>
      <c r="G38" s="100">
        <v>0</v>
      </c>
      <c r="H38" s="100">
        <v>0</v>
      </c>
      <c r="I38" s="100">
        <v>0</v>
      </c>
      <c r="J38" s="100">
        <v>0</v>
      </c>
      <c r="K38" s="100">
        <v>0</v>
      </c>
      <c r="L38" s="100">
        <v>0</v>
      </c>
      <c r="M38" s="100">
        <v>0</v>
      </c>
      <c r="N38" s="100">
        <v>0</v>
      </c>
      <c r="O38" s="100">
        <v>0</v>
      </c>
      <c r="P38" s="100">
        <v>0</v>
      </c>
      <c r="Q38" s="100">
        <v>0</v>
      </c>
      <c r="R38" s="100">
        <v>0</v>
      </c>
      <c r="S38" s="19"/>
      <c r="T38" s="19"/>
      <c r="U38" s="102"/>
      <c r="V38" s="102"/>
    </row>
    <row r="39" spans="1:58" s="11" customFormat="1" ht="23.15" customHeight="1" x14ac:dyDescent="0.3">
      <c r="A39" s="111"/>
      <c r="B39" s="81"/>
      <c r="C39" s="102"/>
      <c r="D39" s="11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9"/>
      <c r="T39" s="19"/>
      <c r="U39" s="102"/>
      <c r="V39" s="102"/>
    </row>
    <row r="40" spans="1:58" s="11" customFormat="1" ht="18" customHeight="1" x14ac:dyDescent="0.3">
      <c r="A40" s="111"/>
      <c r="B40" s="81"/>
      <c r="C40" s="102"/>
      <c r="D40" s="112"/>
      <c r="E40" s="102"/>
      <c r="F40" s="102"/>
      <c r="G40" s="102"/>
      <c r="H40" s="102"/>
      <c r="I40" s="3"/>
      <c r="J40" s="3"/>
      <c r="K40" s="4"/>
      <c r="L40" s="3"/>
      <c r="M40" s="3"/>
      <c r="N40" s="3"/>
      <c r="O40" s="3"/>
      <c r="P40" s="3"/>
      <c r="Q40" s="3"/>
      <c r="R40" s="3"/>
      <c r="S40" s="56"/>
      <c r="T40" s="19"/>
      <c r="U40" s="102"/>
      <c r="V40" s="102"/>
    </row>
    <row r="41" spans="1:58" ht="13" x14ac:dyDescent="0.25">
      <c r="B41" s="1"/>
      <c r="C41" s="1"/>
      <c r="D41" s="1"/>
      <c r="E41" s="1"/>
      <c r="F41" s="1"/>
      <c r="G41" s="1"/>
      <c r="H41" s="1"/>
      <c r="S41" s="54"/>
      <c r="T41" s="56"/>
      <c r="U41" s="1"/>
      <c r="V41" s="1"/>
      <c r="W41" s="1"/>
    </row>
    <row r="42" spans="1:58" x14ac:dyDescent="0.25">
      <c r="B42" s="1"/>
      <c r="C42" s="1"/>
      <c r="D42" s="1"/>
      <c r="E42" s="1"/>
      <c r="F42" s="1"/>
      <c r="G42" s="1"/>
      <c r="H42" s="1"/>
      <c r="S42" s="54"/>
      <c r="T42" s="54"/>
      <c r="U42" s="1"/>
      <c r="V42" s="1"/>
      <c r="W42" s="1"/>
    </row>
    <row r="43" spans="1:58" x14ac:dyDescent="0.25">
      <c r="B43" s="1"/>
      <c r="C43" s="1"/>
      <c r="D43" s="1"/>
      <c r="E43" s="1"/>
      <c r="F43" s="1"/>
      <c r="G43" s="1"/>
      <c r="H43" s="1"/>
      <c r="T43" s="54"/>
      <c r="U43" s="1"/>
      <c r="V43" s="1"/>
      <c r="W43" s="1"/>
    </row>
    <row r="44" spans="1:58" x14ac:dyDescent="0.25">
      <c r="B44" s="1"/>
      <c r="C44" s="1"/>
      <c r="E44" s="1"/>
      <c r="F44" s="1"/>
      <c r="G44" s="1"/>
      <c r="H44" s="1"/>
      <c r="U44" s="1"/>
      <c r="V44" s="1"/>
      <c r="W44" s="1"/>
    </row>
    <row r="45" spans="1:58" x14ac:dyDescent="0.25">
      <c r="B45" s="1"/>
      <c r="C45" s="1"/>
      <c r="E45" s="1"/>
      <c r="F45" s="1"/>
      <c r="G45" s="1"/>
      <c r="H45" s="1"/>
      <c r="U45" s="1"/>
      <c r="V45" s="1"/>
      <c r="W45" s="1"/>
    </row>
  </sheetData>
  <mergeCells count="16">
    <mergeCell ref="G1:I1"/>
    <mergeCell ref="K14:K15"/>
    <mergeCell ref="G2:I4"/>
    <mergeCell ref="G7:I7"/>
    <mergeCell ref="A12:A14"/>
    <mergeCell ref="B12:B14"/>
    <mergeCell ref="C12:I12"/>
    <mergeCell ref="M32:N32"/>
    <mergeCell ref="O32:P32"/>
    <mergeCell ref="Q32:R32"/>
    <mergeCell ref="D27:I27"/>
    <mergeCell ref="C32:D32"/>
    <mergeCell ref="E32:F32"/>
    <mergeCell ref="G32:H32"/>
    <mergeCell ref="I32:J32"/>
    <mergeCell ref="K32:L32"/>
  </mergeCells>
  <pageMargins left="0.7" right="0.7" top="0.75" bottom="0.75" header="0.3" footer="0.3"/>
  <pageSetup scale="2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adef74-251f-42fc-9024-6df5c4e3f36b" xsi:nil="true"/>
    <lcf76f155ced4ddcb4097134ff3c332f xmlns="1ade1d93-9233-43d5-9b98-da0cbf1d2e2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ACCEEE999F7848977B87A9F7B69648" ma:contentTypeVersion="10" ma:contentTypeDescription="Loo uus dokument" ma:contentTypeScope="" ma:versionID="f02672792ebe2cdb476847ce8f426007">
  <xsd:schema xmlns:xsd="http://www.w3.org/2001/XMLSchema" xmlns:xs="http://www.w3.org/2001/XMLSchema" xmlns:p="http://schemas.microsoft.com/office/2006/metadata/properties" xmlns:ns2="1ade1d93-9233-43d5-9b98-da0cbf1d2e2d" xmlns:ns3="08adef74-251f-42fc-9024-6df5c4e3f36b" targetNamespace="http://schemas.microsoft.com/office/2006/metadata/properties" ma:root="true" ma:fieldsID="5478142df6101b9c5f7ed8c62361669f" ns2:_="" ns3:_="">
    <xsd:import namespace="1ade1d93-9233-43d5-9b98-da0cbf1d2e2d"/>
    <xsd:import namespace="08adef74-251f-42fc-9024-6df5c4e3f3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de1d93-9233-43d5-9b98-da0cbf1d2e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adef74-251f-42fc-9024-6df5c4e3f36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0d2d6d2-f65b-4c89-ab29-d96283ed764a}" ma:internalName="TaxCatchAll" ma:showField="CatchAllData" ma:web="08adef74-251f-42fc-9024-6df5c4e3f3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92C9D8-51AD-49BD-AA7C-3DADDC7252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D57F64-7798-46E9-BA04-3BBE8B5830DC}">
  <ds:schemaRefs>
    <ds:schemaRef ds:uri="http://schemas.microsoft.com/office/2006/metadata/properties"/>
    <ds:schemaRef ds:uri="http://schemas.microsoft.com/office/infopath/2007/PartnerControls"/>
    <ds:schemaRef ds:uri="08adef74-251f-42fc-9024-6df5c4e3f36b"/>
    <ds:schemaRef ds:uri="1ade1d93-9233-43d5-9b98-da0cbf1d2e2d"/>
  </ds:schemaRefs>
</ds:datastoreItem>
</file>

<file path=customXml/itemProps3.xml><?xml version="1.0" encoding="utf-8"?>
<ds:datastoreItem xmlns:ds="http://schemas.openxmlformats.org/officeDocument/2006/customXml" ds:itemID="{EA9C4D5D-7B25-425C-AD9D-B0AC36894E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de1d93-9233-43d5-9b98-da0cbf1d2e2d"/>
    <ds:schemaRef ds:uri="08adef74-251f-42fc-9024-6df5c4e3f3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TAT eelarve</vt:lpstr>
    </vt:vector>
  </TitlesOfParts>
  <Manager/>
  <Company>TEHIK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Viktooria Iljin</dc:creator>
  <cp:keywords/>
  <dc:description/>
  <cp:lastModifiedBy>Lily Mals - SOM</cp:lastModifiedBy>
  <cp:revision/>
  <dcterms:created xsi:type="dcterms:W3CDTF">2026-03-27T13:28:49Z</dcterms:created>
  <dcterms:modified xsi:type="dcterms:W3CDTF">2026-06-18T10:28:17Z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0x01010028ACCEEE999F7848977B87A9F7B69648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2026-04-29T09:11:56Z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8fe098d2-428d-4bd4-9803-7195fe96f0e2</vt:lpwstr>
  </property>
  <property fmtid="{D5CDD505-2E9C-101B-9397-08002B2CF9AE}" pid="8" name="MSIP_Label_defa4170-0d19-0005-0004-bc88714345d2_ActionId">
    <vt:lpwstr>9c595c79-4552-4c2f-b8a0-47eaec41b0e1</vt:lpwstr>
  </property>
  <property fmtid="{D5CDD505-2E9C-101B-9397-08002B2CF9AE}" pid="9" name="MSIP_Label_defa4170-0d19-0005-0004-bc88714345d2_ContentBits">
    <vt:lpwstr>0</vt:lpwstr>
  </property>
  <property fmtid="{D5CDD505-2E9C-101B-9397-08002B2CF9AE}" pid="10" name="MSIP_Label_defa4170-0d19-0005-0004-bc88714345d2_Tag">
    <vt:lpwstr>10, 3, 0, 2</vt:lpwstr>
  </property>
  <property fmtid="{D5CDD505-2E9C-101B-9397-08002B2CF9AE}" pid="11" name="MediaServiceImageTags">
    <vt:lpwstr/>
  </property>
</Properties>
</file>